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#####RAZREDNISTVO\"/>
    </mc:Choice>
  </mc:AlternateContent>
  <bookViews>
    <workbookView xWindow="0" yWindow="0" windowWidth="21525" windowHeight="11985"/>
  </bookViews>
  <sheets>
    <sheet name="test" sheetId="7" r:id="rId1"/>
    <sheet name="kriteriji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 l="1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D47" i="7"/>
  <c r="G39" i="7" s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C5" i="7"/>
  <c r="F39" i="7" l="1"/>
  <c r="J39" i="7"/>
  <c r="H39" i="7"/>
  <c r="F12" i="6"/>
  <c r="K39" i="7"/>
  <c r="I39" i="7"/>
  <c r="F14" i="6"/>
  <c r="F11" i="6" l="1"/>
  <c r="F13" i="6" l="1"/>
  <c r="F17" i="6" s="1"/>
  <c r="F18" i="6" s="1"/>
  <c r="F20" i="6" l="1"/>
  <c r="A24" i="6" l="1"/>
  <c r="I24" i="6"/>
  <c r="I25" i="6" s="1"/>
  <c r="D24" i="6"/>
  <c r="J24" i="6"/>
  <c r="J25" i="6" s="1"/>
  <c r="H24" i="6"/>
  <c r="H25" i="6" s="1"/>
  <c r="L24" i="6"/>
  <c r="L25" i="6" s="1"/>
  <c r="B24" i="6"/>
  <c r="G24" i="6"/>
  <c r="G25" i="6" s="1"/>
  <c r="K24" i="6"/>
  <c r="K25" i="6" s="1"/>
  <c r="C24" i="6"/>
  <c r="F24" i="6"/>
  <c r="F25" i="6" s="1"/>
  <c r="E24" i="6"/>
  <c r="E25" i="6" s="1"/>
  <c r="M24" i="6"/>
  <c r="M25" i="6" s="1"/>
  <c r="C11" i="7" l="1"/>
  <c r="C13" i="7"/>
  <c r="C9" i="7"/>
  <c r="C10" i="7"/>
  <c r="C12" i="7"/>
  <c r="C14" i="7"/>
  <c r="D42" i="7" l="1"/>
  <c r="E42" i="7" s="1"/>
  <c r="D48" i="7"/>
  <c r="D43" i="7"/>
  <c r="E43" i="7" s="1"/>
  <c r="D45" i="7"/>
  <c r="E45" i="7" s="1"/>
  <c r="D46" i="7"/>
  <c r="E46" i="7" s="1"/>
  <c r="D44" i="7"/>
  <c r="E44" i="7" s="1"/>
</calcChain>
</file>

<file path=xl/sharedStrings.xml><?xml version="1.0" encoding="utf-8"?>
<sst xmlns="http://schemas.openxmlformats.org/spreadsheetml/2006/main" count="31" uniqueCount="28">
  <si>
    <t>Ukupan broj bodova</t>
  </si>
  <si>
    <t>RB</t>
  </si>
  <si>
    <t>Ocjena</t>
  </si>
  <si>
    <t>Broj bodova</t>
  </si>
  <si>
    <t>Maksimalno bodova na testu:</t>
  </si>
  <si>
    <t>Nedovoljan</t>
  </si>
  <si>
    <t>Dovoljan</t>
  </si>
  <si>
    <t>Dobar</t>
  </si>
  <si>
    <t>Vrlodobar</t>
  </si>
  <si>
    <t>Odličan</t>
  </si>
  <si>
    <t>Prosjek</t>
  </si>
  <si>
    <t>Kriterij</t>
  </si>
  <si>
    <t>Broj svih mogućih bodova</t>
  </si>
  <si>
    <t>Broj ostvarenih bodova</t>
  </si>
  <si>
    <t>Postotak ostvarenih bodova svih učenika</t>
  </si>
  <si>
    <t>Učenika</t>
  </si>
  <si>
    <t>Zadaci</t>
  </si>
  <si>
    <t>Ukupno (%)</t>
  </si>
  <si>
    <t>Grupa</t>
  </si>
  <si>
    <t>Prezime i ime učenika</t>
  </si>
  <si>
    <t>ručno</t>
  </si>
  <si>
    <t>Ukupno učenika radilo pismenu provjeru</t>
  </si>
  <si>
    <t>Maksimalno bodova</t>
  </si>
  <si>
    <t>Automatski kriterij</t>
  </si>
  <si>
    <t>Ručni kriterij</t>
  </si>
  <si>
    <t>Kriterij koji se primjenjuje</t>
  </si>
  <si>
    <t>VALINOVA SKALA ZA PISMENU PROVJERU ZNANJA</t>
  </si>
  <si>
    <t xml:space="preserve">IZ PREDMETA: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</si>
</sst>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10" fontId="1" fillId="5" borderId="27" xfId="0" applyNumberFormat="1" applyFont="1" applyFill="1" applyBorder="1" applyAlignment="1">
      <alignment horizontal="center" vertical="center"/>
    </xf>
    <xf numFmtId="10" fontId="1" fillId="5" borderId="16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0" fillId="0" borderId="0" xfId="0" applyNumberFormat="1"/>
    <xf numFmtId="0" fontId="3" fillId="3" borderId="14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14" xfId="0" applyBorder="1" applyAlignment="1" applyProtection="1">
      <alignment horizontal="center" vertical="center"/>
    </xf>
    <xf numFmtId="1" fontId="1" fillId="0" borderId="4" xfId="0" applyNumberFormat="1" applyFont="1" applyBorder="1" applyAlignment="1" applyProtection="1">
      <alignment horizontal="center" vertical="center"/>
    </xf>
    <xf numFmtId="1" fontId="1" fillId="0" borderId="3" xfId="0" applyNumberFormat="1" applyFont="1" applyBorder="1" applyAlignment="1" applyProtection="1">
      <alignment horizontal="center" vertical="center"/>
    </xf>
    <xf numFmtId="1" fontId="0" fillId="0" borderId="2" xfId="0" applyNumberFormat="1" applyBorder="1" applyAlignment="1" applyProtection="1">
      <alignment horizontal="center" vertical="center"/>
    </xf>
    <xf numFmtId="1" fontId="0" fillId="0" borderId="3" xfId="0" applyNumberFormat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center" vertical="center"/>
    </xf>
    <xf numFmtId="1" fontId="0" fillId="2" borderId="2" xfId="0" applyNumberFormat="1" applyFill="1" applyBorder="1" applyAlignment="1" applyProtection="1">
      <alignment horizontal="center" vertical="center"/>
    </xf>
    <xf numFmtId="1" fontId="0" fillId="2" borderId="3" xfId="0" applyNumberFormat="1" applyFill="1" applyBorder="1" applyAlignment="1" applyProtection="1">
      <alignment horizontal="center" vertical="center"/>
    </xf>
    <xf numFmtId="1" fontId="1" fillId="0" borderId="10" xfId="0" applyNumberFormat="1" applyFont="1" applyBorder="1" applyAlignment="1" applyProtection="1">
      <alignment horizontal="right" vertical="center"/>
    </xf>
    <xf numFmtId="1" fontId="1" fillId="0" borderId="12" xfId="0" applyNumberFormat="1" applyFont="1" applyBorder="1" applyAlignment="1" applyProtection="1">
      <alignment horizontal="right" vertical="center"/>
    </xf>
    <xf numFmtId="0" fontId="1" fillId="0" borderId="26" xfId="0" applyFont="1" applyBorder="1" applyAlignment="1" applyProtection="1">
      <alignment horizontal="right" vertical="center"/>
    </xf>
    <xf numFmtId="0" fontId="1" fillId="4" borderId="16" xfId="0" applyFont="1" applyFill="1" applyBorder="1" applyAlignment="1" applyProtection="1">
      <alignment horizontal="right" vertical="center"/>
    </xf>
    <xf numFmtId="164" fontId="1" fillId="0" borderId="10" xfId="0" applyNumberFormat="1" applyFont="1" applyBorder="1" applyAlignment="1" applyProtection="1">
      <alignment horizontal="center" vertical="center"/>
    </xf>
    <xf numFmtId="1" fontId="1" fillId="0" borderId="12" xfId="0" applyNumberFormat="1" applyFont="1" applyBorder="1" applyAlignment="1" applyProtection="1">
      <alignment horizontal="center" vertical="center"/>
    </xf>
    <xf numFmtId="1" fontId="1" fillId="4" borderId="16" xfId="0" applyNumberFormat="1" applyFont="1" applyFill="1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/>
    </xf>
    <xf numFmtId="1" fontId="0" fillId="0" borderId="5" xfId="0" applyNumberFormat="1" applyBorder="1" applyAlignment="1" applyProtection="1">
      <alignment horizontal="center" vertical="center"/>
    </xf>
    <xf numFmtId="1" fontId="0" fillId="2" borderId="4" xfId="0" applyNumberFormat="1" applyFill="1" applyBorder="1" applyAlignment="1" applyProtection="1">
      <alignment horizontal="center" vertical="center"/>
    </xf>
    <xf numFmtId="1" fontId="1" fillId="0" borderId="26" xfId="0" applyNumberFormat="1" applyFont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7" borderId="9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 vertical="center"/>
    </xf>
    <xf numFmtId="0" fontId="0" fillId="0" borderId="28" xfId="0" applyBorder="1" applyProtection="1">
      <protection locked="0"/>
    </xf>
    <xf numFmtId="0" fontId="4" fillId="6" borderId="28" xfId="0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10" fontId="1" fillId="5" borderId="15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5" fillId="0" borderId="0" xfId="0" applyFont="1"/>
    <xf numFmtId="0" fontId="1" fillId="0" borderId="14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1" fontId="1" fillId="0" borderId="17" xfId="0" applyNumberFormat="1" applyFont="1" applyBorder="1" applyAlignment="1" applyProtection="1">
      <alignment horizontal="center" vertical="center"/>
    </xf>
    <xf numFmtId="1" fontId="1" fillId="0" borderId="18" xfId="0" applyNumberFormat="1" applyFont="1" applyBorder="1" applyAlignment="1" applyProtection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</xf>
    <xf numFmtId="1" fontId="1" fillId="0" borderId="6" xfId="0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27" xfId="0" applyFill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showGridLines="0" tabSelected="1" workbookViewId="0">
      <selection activeCell="B9" sqref="B9"/>
    </sheetView>
  </sheetViews>
  <sheetFormatPr defaultRowHeight="15" x14ac:dyDescent="0.25"/>
  <cols>
    <col min="1" max="1" width="3.28515625" bestFit="1" customWidth="1"/>
    <col min="2" max="2" width="26.140625" customWidth="1"/>
    <col min="3" max="3" width="8" customWidth="1"/>
    <col min="4" max="4" width="6.42578125" bestFit="1" customWidth="1"/>
    <col min="5" max="5" width="11.140625" customWidth="1"/>
    <col min="6" max="6" width="8.7109375" customWidth="1"/>
    <col min="7" max="7" width="7.5703125" customWidth="1"/>
    <col min="8" max="8" width="6.5703125" customWidth="1"/>
    <col min="9" max="9" width="7" customWidth="1"/>
    <col min="10" max="10" width="6.42578125" customWidth="1"/>
    <col min="11" max="11" width="6.7109375" customWidth="1"/>
  </cols>
  <sheetData>
    <row r="2" spans="1:13" ht="17.25" x14ac:dyDescent="0.25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</row>
    <row r="3" spans="1:13" ht="17.25" x14ac:dyDescent="0.25">
      <c r="A3" s="66" t="s">
        <v>27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17.25" x14ac:dyDescent="0.3">
      <c r="A4" s="69"/>
      <c r="B4" s="69"/>
      <c r="C4" s="69"/>
      <c r="D4" s="69"/>
      <c r="E4" s="69"/>
      <c r="F4" s="1"/>
    </row>
    <row r="5" spans="1:13" ht="18" thickBot="1" x14ac:dyDescent="0.35">
      <c r="A5" s="70" t="s">
        <v>4</v>
      </c>
      <c r="B5" s="70"/>
      <c r="C5" s="8">
        <f>SUM(F8:K8)</f>
        <v>60</v>
      </c>
      <c r="D5" s="2"/>
      <c r="E5" s="2"/>
      <c r="F5" s="1"/>
      <c r="K5" s="3"/>
      <c r="L5" s="3"/>
      <c r="M5" s="3"/>
    </row>
    <row r="6" spans="1:13" x14ac:dyDescent="0.25">
      <c r="A6" s="5"/>
      <c r="B6" s="5"/>
      <c r="C6" s="6"/>
      <c r="D6" s="2"/>
      <c r="E6" s="2"/>
      <c r="F6" s="72" t="s">
        <v>16</v>
      </c>
      <c r="G6" s="73"/>
      <c r="H6" s="73"/>
      <c r="I6" s="73"/>
      <c r="J6" s="73"/>
      <c r="K6" s="74"/>
      <c r="L6" s="3"/>
      <c r="M6" s="3"/>
    </row>
    <row r="7" spans="1:13" ht="15.75" thickBot="1" x14ac:dyDescent="0.3">
      <c r="F7" s="60">
        <v>1</v>
      </c>
      <c r="G7" s="9">
        <v>2</v>
      </c>
      <c r="H7" s="9">
        <v>3</v>
      </c>
      <c r="I7" s="9">
        <v>4</v>
      </c>
      <c r="J7" s="9">
        <v>5</v>
      </c>
      <c r="K7" s="61">
        <v>6</v>
      </c>
      <c r="L7" s="3"/>
      <c r="M7" s="3"/>
    </row>
    <row r="8" spans="1:13" ht="30" x14ac:dyDescent="0.25">
      <c r="A8" s="52" t="s">
        <v>1</v>
      </c>
      <c r="B8" s="53" t="s">
        <v>19</v>
      </c>
      <c r="C8" s="54" t="s">
        <v>2</v>
      </c>
      <c r="D8" s="54" t="s">
        <v>18</v>
      </c>
      <c r="E8" s="58" t="s">
        <v>3</v>
      </c>
      <c r="F8" s="46">
        <v>10</v>
      </c>
      <c r="G8" s="47">
        <v>10</v>
      </c>
      <c r="H8" s="47">
        <v>10</v>
      </c>
      <c r="I8" s="47">
        <v>10</v>
      </c>
      <c r="J8" s="47">
        <v>10</v>
      </c>
      <c r="K8" s="48">
        <v>10</v>
      </c>
      <c r="L8" s="3"/>
      <c r="M8" s="3"/>
    </row>
    <row r="9" spans="1:13" x14ac:dyDescent="0.25">
      <c r="A9" s="12">
        <v>1</v>
      </c>
      <c r="B9" s="45"/>
      <c r="C9" s="11" t="str">
        <f>IF(B9="","",IF(AND(E9&gt;=kriteriji!$D$25,E9&lt;kriteriji!$E$25),1,IF(AND(E9&gt;=kriteriji!$F$25,E9&lt;kriteriji!$G$25),2,IF(AND(E9&gt;=kriteriji!$H$25,E9&lt;kriteriji!$I$25),3,IF(AND(E9&gt;=kriteriji!$J$25,E9&lt;kriteriji!$K$25),4,IF(AND(E9&gt;=kriteriji!$L$25,E9&lt;=kriteriji!$M$25),5,0))))))</f>
        <v/>
      </c>
      <c r="D9" s="50"/>
      <c r="E9" s="7">
        <f>SUM(F9:K9)</f>
        <v>0</v>
      </c>
      <c r="F9" s="49"/>
      <c r="G9" s="50"/>
      <c r="H9" s="50"/>
      <c r="I9" s="50"/>
      <c r="J9" s="50"/>
      <c r="K9" s="51"/>
      <c r="L9" s="3"/>
      <c r="M9" s="3"/>
    </row>
    <row r="10" spans="1:13" x14ac:dyDescent="0.25">
      <c r="A10" s="12">
        <v>2</v>
      </c>
      <c r="B10" s="45"/>
      <c r="C10" s="11" t="str">
        <f>IF(B10="","",IF(AND(E10&gt;=kriteriji!$D$25,E10&lt;kriteriji!$E$25),1,IF(AND(E10&gt;=kriteriji!$F$25,E10&lt;kriteriji!$G$25),2,IF(AND(E10&gt;=kriteriji!$H$25,E10&lt;kriteriji!$I$25),3,IF(AND(E10&gt;=kriteriji!$J$25,E10&lt;kriteriji!$K$25),4,IF(AND(E10&gt;=kriteriji!$L$25,E10&lt;=kriteriji!$M$25),5,0))))))</f>
        <v/>
      </c>
      <c r="D10" s="50"/>
      <c r="E10" s="7">
        <f t="shared" ref="E10:E38" si="0">SUM(F10:K10)</f>
        <v>0</v>
      </c>
      <c r="F10" s="49"/>
      <c r="G10" s="50"/>
      <c r="H10" s="50"/>
      <c r="I10" s="50"/>
      <c r="J10" s="50"/>
      <c r="K10" s="51"/>
      <c r="L10" s="3"/>
      <c r="M10" s="3"/>
    </row>
    <row r="11" spans="1:13" x14ac:dyDescent="0.25">
      <c r="A11" s="12">
        <v>3</v>
      </c>
      <c r="B11" s="45"/>
      <c r="C11" s="11" t="str">
        <f>IF(B11="","",IF(AND(E11&gt;=kriteriji!$D$25,E11&lt;kriteriji!$E$25),1,IF(AND(E11&gt;=kriteriji!$F$25,E11&lt;kriteriji!$G$25),2,IF(AND(E11&gt;=kriteriji!$H$25,E11&lt;kriteriji!$I$25),3,IF(AND(E11&gt;=kriteriji!$J$25,E11&lt;kriteriji!$K$25),4,IF(AND(E11&gt;=kriteriji!$L$25,E11&lt;=kriteriji!$M$25),5,0))))))</f>
        <v/>
      </c>
      <c r="D11" s="50"/>
      <c r="E11" s="7">
        <f t="shared" si="0"/>
        <v>0</v>
      </c>
      <c r="F11" s="49"/>
      <c r="G11" s="50"/>
      <c r="H11" s="50"/>
      <c r="I11" s="50"/>
      <c r="J11" s="50"/>
      <c r="K11" s="51"/>
      <c r="L11" s="3"/>
      <c r="M11" s="3"/>
    </row>
    <row r="12" spans="1:13" x14ac:dyDescent="0.25">
      <c r="A12" s="12">
        <v>4</v>
      </c>
      <c r="B12" s="45"/>
      <c r="C12" s="11" t="str">
        <f>IF(B12="","",IF(AND(E12&gt;=kriteriji!$D$25,E12&lt;kriteriji!$E$25),1,IF(AND(E12&gt;=kriteriji!$F$25,E12&lt;kriteriji!$G$25),2,IF(AND(E12&gt;=kriteriji!$H$25,E12&lt;kriteriji!$I$25),3,IF(AND(E12&gt;=kriteriji!$J$25,E12&lt;kriteriji!$K$25),4,IF(AND(E12&gt;=kriteriji!$L$25,E12&lt;=kriteriji!$M$25),5,0))))))</f>
        <v/>
      </c>
      <c r="D12" s="50"/>
      <c r="E12" s="7">
        <f t="shared" si="0"/>
        <v>0</v>
      </c>
      <c r="F12" s="49"/>
      <c r="G12" s="50"/>
      <c r="H12" s="50"/>
      <c r="I12" s="50"/>
      <c r="J12" s="50"/>
      <c r="K12" s="51"/>
      <c r="L12" s="3"/>
      <c r="M12" s="3"/>
    </row>
    <row r="13" spans="1:13" x14ac:dyDescent="0.25">
      <c r="A13" s="12">
        <v>5</v>
      </c>
      <c r="B13" s="45"/>
      <c r="C13" s="11" t="str">
        <f>IF(B13="","",IF(AND(E13&gt;=kriteriji!$D$25,E13&lt;kriteriji!$E$25),1,IF(AND(E13&gt;=kriteriji!$F$25,E13&lt;kriteriji!$G$25),2,IF(AND(E13&gt;=kriteriji!$H$25,E13&lt;kriteriji!$I$25),3,IF(AND(E13&gt;=kriteriji!$J$25,E13&lt;kriteriji!$K$25),4,IF(AND(E13&gt;=kriteriji!$L$25,E13&lt;=kriteriji!$M$25),5,0))))))</f>
        <v/>
      </c>
      <c r="D13" s="50"/>
      <c r="E13" s="7">
        <f t="shared" si="0"/>
        <v>0</v>
      </c>
      <c r="F13" s="49"/>
      <c r="G13" s="50"/>
      <c r="H13" s="50"/>
      <c r="I13" s="50"/>
      <c r="J13" s="50"/>
      <c r="K13" s="51"/>
      <c r="L13" s="3"/>
      <c r="M13" s="3"/>
    </row>
    <row r="14" spans="1:13" x14ac:dyDescent="0.25">
      <c r="A14" s="12">
        <v>6</v>
      </c>
      <c r="B14" s="45"/>
      <c r="C14" s="11" t="str">
        <f>IF(B14="","",IF(AND(E14&gt;=kriteriji!$D$25,E14&lt;kriteriji!$E$25),1,IF(AND(E14&gt;=kriteriji!$F$25,E14&lt;kriteriji!$G$25),2,IF(AND(E14&gt;=kriteriji!$H$25,E14&lt;kriteriji!$I$25),3,IF(AND(E14&gt;=kriteriji!$J$25,E14&lt;kriteriji!$K$25),4,IF(AND(E14&gt;=kriteriji!$L$25,E14&lt;=kriteriji!$M$25),5,0))))))</f>
        <v/>
      </c>
      <c r="D14" s="50"/>
      <c r="E14" s="7">
        <f t="shared" si="0"/>
        <v>0</v>
      </c>
      <c r="F14" s="49"/>
      <c r="G14" s="50"/>
      <c r="H14" s="50"/>
      <c r="I14" s="50"/>
      <c r="J14" s="50"/>
      <c r="K14" s="51"/>
      <c r="L14" s="3"/>
      <c r="M14" s="3"/>
    </row>
    <row r="15" spans="1:13" x14ac:dyDescent="0.25">
      <c r="A15" s="12">
        <v>7</v>
      </c>
      <c r="B15" s="45"/>
      <c r="C15" s="11" t="str">
        <f>IF(B15="","",IF(AND(E15&gt;=kriteriji!$D$25,E15&lt;kriteriji!$E$25),1,IF(AND(E15&gt;=kriteriji!$F$25,E15&lt;kriteriji!$G$25),2,IF(AND(E15&gt;=kriteriji!$H$25,E15&lt;kriteriji!$I$25),3,IF(AND(E15&gt;=kriteriji!$J$25,E15&lt;kriteriji!$K$25),4,IF(AND(E15&gt;=kriteriji!$L$25,E15&lt;=kriteriji!$M$25),5,0))))))</f>
        <v/>
      </c>
      <c r="D15" s="50"/>
      <c r="E15" s="7">
        <f t="shared" si="0"/>
        <v>0</v>
      </c>
      <c r="F15" s="49"/>
      <c r="G15" s="50"/>
      <c r="H15" s="50"/>
      <c r="I15" s="50"/>
      <c r="J15" s="50"/>
      <c r="K15" s="51"/>
      <c r="L15" s="3"/>
      <c r="M15" s="3"/>
    </row>
    <row r="16" spans="1:13" x14ac:dyDescent="0.25">
      <c r="A16" s="12">
        <v>8</v>
      </c>
      <c r="B16" s="45"/>
      <c r="C16" s="11" t="str">
        <f>IF(B16="","",IF(AND(E16&gt;=kriteriji!$D$25,E16&lt;kriteriji!$E$25),1,IF(AND(E16&gt;=kriteriji!$F$25,E16&lt;kriteriji!$G$25),2,IF(AND(E16&gt;=kriteriji!$H$25,E16&lt;kriteriji!$I$25),3,IF(AND(E16&gt;=kriteriji!$J$25,E16&lt;kriteriji!$K$25),4,IF(AND(E16&gt;=kriteriji!$L$25,E16&lt;=kriteriji!$M$25),5,0))))))</f>
        <v/>
      </c>
      <c r="D16" s="50"/>
      <c r="E16" s="7">
        <f t="shared" si="0"/>
        <v>0</v>
      </c>
      <c r="F16" s="49"/>
      <c r="G16" s="50"/>
      <c r="H16" s="50"/>
      <c r="I16" s="50"/>
      <c r="J16" s="50"/>
      <c r="K16" s="51"/>
      <c r="L16" s="3"/>
      <c r="M16" s="3"/>
    </row>
    <row r="17" spans="1:13" x14ac:dyDescent="0.25">
      <c r="A17" s="12">
        <v>9</v>
      </c>
      <c r="B17" s="45"/>
      <c r="C17" s="11" t="str">
        <f>IF(B17="","",IF(AND(E17&gt;=kriteriji!$D$25,E17&lt;kriteriji!$E$25),1,IF(AND(E17&gt;=kriteriji!$F$25,E17&lt;kriteriji!$G$25),2,IF(AND(E17&gt;=kriteriji!$H$25,E17&lt;kriteriji!$I$25),3,IF(AND(E17&gt;=kriteriji!$J$25,E17&lt;kriteriji!$K$25),4,IF(AND(E17&gt;=kriteriji!$L$25,E17&lt;=kriteriji!$M$25),5,0))))))</f>
        <v/>
      </c>
      <c r="D17" s="50"/>
      <c r="E17" s="7">
        <f t="shared" si="0"/>
        <v>0</v>
      </c>
      <c r="F17" s="49"/>
      <c r="G17" s="50"/>
      <c r="H17" s="50"/>
      <c r="I17" s="50"/>
      <c r="J17" s="50"/>
      <c r="K17" s="51"/>
      <c r="L17" s="3"/>
      <c r="M17" s="3"/>
    </row>
    <row r="18" spans="1:13" x14ac:dyDescent="0.25">
      <c r="A18" s="12">
        <v>10</v>
      </c>
      <c r="B18" s="45"/>
      <c r="C18" s="11" t="str">
        <f>IF(B18="","",IF(AND(E18&gt;=kriteriji!$D$25,E18&lt;kriteriji!$E$25),1,IF(AND(E18&gt;=kriteriji!$F$25,E18&lt;kriteriji!$G$25),2,IF(AND(E18&gt;=kriteriji!$H$25,E18&lt;kriteriji!$I$25),3,IF(AND(E18&gt;=kriteriji!$J$25,E18&lt;kriteriji!$K$25),4,IF(AND(E18&gt;=kriteriji!$L$25,E18&lt;=kriteriji!$M$25),5,0))))))</f>
        <v/>
      </c>
      <c r="D18" s="50"/>
      <c r="E18" s="7">
        <f t="shared" si="0"/>
        <v>0</v>
      </c>
      <c r="F18" s="49"/>
      <c r="G18" s="50"/>
      <c r="H18" s="50"/>
      <c r="I18" s="50"/>
      <c r="J18" s="50"/>
      <c r="K18" s="51"/>
      <c r="L18" s="3"/>
      <c r="M18" s="3"/>
    </row>
    <row r="19" spans="1:13" x14ac:dyDescent="0.25">
      <c r="A19" s="12">
        <v>11</v>
      </c>
      <c r="B19" s="45"/>
      <c r="C19" s="11" t="str">
        <f>IF(B19="","",IF(AND(E19&gt;=kriteriji!$D$25,E19&lt;kriteriji!$E$25),1,IF(AND(E19&gt;=kriteriji!$F$25,E19&lt;kriteriji!$G$25),2,IF(AND(E19&gt;=kriteriji!$H$25,E19&lt;kriteriji!$I$25),3,IF(AND(E19&gt;=kriteriji!$J$25,E19&lt;kriteriji!$K$25),4,IF(AND(E19&gt;=kriteriji!$L$25,E19&lt;=kriteriji!$M$25),5,0))))))</f>
        <v/>
      </c>
      <c r="D19" s="50"/>
      <c r="E19" s="7">
        <f t="shared" si="0"/>
        <v>0</v>
      </c>
      <c r="F19" s="49"/>
      <c r="G19" s="50"/>
      <c r="H19" s="50"/>
      <c r="I19" s="50"/>
      <c r="J19" s="50"/>
      <c r="K19" s="51"/>
      <c r="L19" s="3"/>
      <c r="M19" s="3"/>
    </row>
    <row r="20" spans="1:13" x14ac:dyDescent="0.25">
      <c r="A20" s="12">
        <v>12</v>
      </c>
      <c r="B20" s="45"/>
      <c r="C20" s="11" t="str">
        <f>IF(B20="","",IF(AND(E20&gt;=kriteriji!$D$25,E20&lt;kriteriji!$E$25),1,IF(AND(E20&gt;=kriteriji!$F$25,E20&lt;kriteriji!$G$25),2,IF(AND(E20&gt;=kriteriji!$H$25,E20&lt;kriteriji!$I$25),3,IF(AND(E20&gt;=kriteriji!$J$25,E20&lt;kriteriji!$K$25),4,IF(AND(E20&gt;=kriteriji!$L$25,E20&lt;=kriteriji!$M$25),5,0))))))</f>
        <v/>
      </c>
      <c r="D20" s="50"/>
      <c r="E20" s="7">
        <f t="shared" si="0"/>
        <v>0</v>
      </c>
      <c r="F20" s="49"/>
      <c r="G20" s="50"/>
      <c r="H20" s="50"/>
      <c r="I20" s="50"/>
      <c r="J20" s="50"/>
      <c r="K20" s="51"/>
      <c r="L20" s="3"/>
      <c r="M20" s="3"/>
    </row>
    <row r="21" spans="1:13" x14ac:dyDescent="0.25">
      <c r="A21" s="12">
        <v>13</v>
      </c>
      <c r="B21" s="45"/>
      <c r="C21" s="11" t="str">
        <f>IF(B21="","",IF(AND(E21&gt;=kriteriji!$D$25,E21&lt;kriteriji!$E$25),1,IF(AND(E21&gt;=kriteriji!$F$25,E21&lt;kriteriji!$G$25),2,IF(AND(E21&gt;=kriteriji!$H$25,E21&lt;kriteriji!$I$25),3,IF(AND(E21&gt;=kriteriji!$J$25,E21&lt;kriteriji!$K$25),4,IF(AND(E21&gt;=kriteriji!$L$25,E21&lt;=kriteriji!$M$25),5,0))))))</f>
        <v/>
      </c>
      <c r="D21" s="50"/>
      <c r="E21" s="7">
        <f t="shared" si="0"/>
        <v>0</v>
      </c>
      <c r="F21" s="49"/>
      <c r="G21" s="50"/>
      <c r="H21" s="50"/>
      <c r="I21" s="50"/>
      <c r="J21" s="50"/>
      <c r="K21" s="51"/>
      <c r="L21" s="3"/>
      <c r="M21" s="3"/>
    </row>
    <row r="22" spans="1:13" x14ac:dyDescent="0.25">
      <c r="A22" s="12">
        <v>14</v>
      </c>
      <c r="B22" s="45"/>
      <c r="C22" s="11" t="str">
        <f>IF(B22="","",IF(AND(E22&gt;=kriteriji!$D$25,E22&lt;kriteriji!$E$25),1,IF(AND(E22&gt;=kriteriji!$F$25,E22&lt;kriteriji!$G$25),2,IF(AND(E22&gt;=kriteriji!$H$25,E22&lt;kriteriji!$I$25),3,IF(AND(E22&gt;=kriteriji!$J$25,E22&lt;kriteriji!$K$25),4,IF(AND(E22&gt;=kriteriji!$L$25,E22&lt;=kriteriji!$M$25),5,0))))))</f>
        <v/>
      </c>
      <c r="D22" s="50"/>
      <c r="E22" s="7">
        <f t="shared" si="0"/>
        <v>0</v>
      </c>
      <c r="F22" s="49"/>
      <c r="G22" s="50"/>
      <c r="H22" s="50"/>
      <c r="I22" s="50"/>
      <c r="J22" s="50"/>
      <c r="K22" s="51"/>
      <c r="L22" s="3"/>
      <c r="M22" s="3"/>
    </row>
    <row r="23" spans="1:13" x14ac:dyDescent="0.25">
      <c r="A23" s="12">
        <v>15</v>
      </c>
      <c r="B23" s="45"/>
      <c r="C23" s="11" t="str">
        <f>IF(B23="","",IF(AND(E23&gt;=kriteriji!$D$25,E23&lt;kriteriji!$E$25),1,IF(AND(E23&gt;=kriteriji!$F$25,E23&lt;kriteriji!$G$25),2,IF(AND(E23&gt;=kriteriji!$H$25,E23&lt;kriteriji!$I$25),3,IF(AND(E23&gt;=kriteriji!$J$25,E23&lt;kriteriji!$K$25),4,IF(AND(E23&gt;=kriteriji!$L$25,E23&lt;=kriteriji!$M$25),5,0))))))</f>
        <v/>
      </c>
      <c r="D23" s="50"/>
      <c r="E23" s="7">
        <f t="shared" si="0"/>
        <v>0</v>
      </c>
      <c r="F23" s="49"/>
      <c r="G23" s="50"/>
      <c r="H23" s="50"/>
      <c r="I23" s="50"/>
      <c r="J23" s="50"/>
      <c r="K23" s="51"/>
      <c r="L23" s="3"/>
      <c r="M23" s="3"/>
    </row>
    <row r="24" spans="1:13" x14ac:dyDescent="0.25">
      <c r="A24" s="12">
        <v>16</v>
      </c>
      <c r="B24" s="45"/>
      <c r="C24" s="11" t="str">
        <f>IF(B24="","",IF(AND(E24&gt;=kriteriji!$D$25,E24&lt;kriteriji!$E$25),1,IF(AND(E24&gt;=kriteriji!$F$25,E24&lt;kriteriji!$G$25),2,IF(AND(E24&gt;=kriteriji!$H$25,E24&lt;kriteriji!$I$25),3,IF(AND(E24&gt;=kriteriji!$J$25,E24&lt;kriteriji!$K$25),4,IF(AND(E24&gt;=kriteriji!$L$25,E24&lt;=kriteriji!$M$25),5,0))))))</f>
        <v/>
      </c>
      <c r="D24" s="50"/>
      <c r="E24" s="7">
        <f t="shared" si="0"/>
        <v>0</v>
      </c>
      <c r="F24" s="49"/>
      <c r="G24" s="50"/>
      <c r="H24" s="50"/>
      <c r="I24" s="50"/>
      <c r="J24" s="50"/>
      <c r="K24" s="51"/>
      <c r="L24" s="3"/>
      <c r="M24" s="3"/>
    </row>
    <row r="25" spans="1:13" x14ac:dyDescent="0.25">
      <c r="A25" s="12">
        <v>17</v>
      </c>
      <c r="B25" s="45"/>
      <c r="C25" s="11" t="str">
        <f>IF(B25="","",IF(AND(E25&gt;=kriteriji!$D$25,E25&lt;kriteriji!$E$25),1,IF(AND(E25&gt;=kriteriji!$F$25,E25&lt;kriteriji!$G$25),2,IF(AND(E25&gt;=kriteriji!$H$25,E25&lt;kriteriji!$I$25),3,IF(AND(E25&gt;=kriteriji!$J$25,E25&lt;kriteriji!$K$25),4,IF(AND(E25&gt;=kriteriji!$L$25,E25&lt;=kriteriji!$M$25),5,0))))))</f>
        <v/>
      </c>
      <c r="D25" s="50"/>
      <c r="E25" s="7">
        <f t="shared" si="0"/>
        <v>0</v>
      </c>
      <c r="F25" s="49"/>
      <c r="G25" s="50"/>
      <c r="H25" s="50"/>
      <c r="I25" s="50"/>
      <c r="J25" s="50"/>
      <c r="K25" s="51"/>
      <c r="L25" s="3"/>
      <c r="M25" s="3"/>
    </row>
    <row r="26" spans="1:13" x14ac:dyDescent="0.25">
      <c r="A26" s="12">
        <v>18</v>
      </c>
      <c r="B26" s="45"/>
      <c r="C26" s="11" t="str">
        <f>IF(B26="","",IF(AND(E26&gt;=kriteriji!$D$25,E26&lt;kriteriji!$E$25),1,IF(AND(E26&gt;=kriteriji!$F$25,E26&lt;kriteriji!$G$25),2,IF(AND(E26&gt;=kriteriji!$H$25,E26&lt;kriteriji!$I$25),3,IF(AND(E26&gt;=kriteriji!$J$25,E26&lt;kriteriji!$K$25),4,IF(AND(E26&gt;=kriteriji!$L$25,E26&lt;=kriteriji!$M$25),5,0))))))</f>
        <v/>
      </c>
      <c r="D26" s="50"/>
      <c r="E26" s="7">
        <f t="shared" si="0"/>
        <v>0</v>
      </c>
      <c r="F26" s="49"/>
      <c r="G26" s="50"/>
      <c r="H26" s="50"/>
      <c r="I26" s="50"/>
      <c r="J26" s="50"/>
      <c r="K26" s="51"/>
      <c r="L26" s="3"/>
      <c r="M26" s="3"/>
    </row>
    <row r="27" spans="1:13" x14ac:dyDescent="0.25">
      <c r="A27" s="12">
        <v>19</v>
      </c>
      <c r="B27" s="45"/>
      <c r="C27" s="11" t="str">
        <f>IF(B27="","",IF(AND(E27&gt;=kriteriji!$D$25,E27&lt;kriteriji!$E$25),1,IF(AND(E27&gt;=kriteriji!$F$25,E27&lt;kriteriji!$G$25),2,IF(AND(E27&gt;=kriteriji!$H$25,E27&lt;kriteriji!$I$25),3,IF(AND(E27&gt;=kriteriji!$J$25,E27&lt;kriteriji!$K$25),4,IF(AND(E27&gt;=kriteriji!$L$25,E27&lt;=kriteriji!$M$25),5,0))))))</f>
        <v/>
      </c>
      <c r="D27" s="50"/>
      <c r="E27" s="7">
        <f t="shared" si="0"/>
        <v>0</v>
      </c>
      <c r="F27" s="49"/>
      <c r="G27" s="50"/>
      <c r="H27" s="50"/>
      <c r="I27" s="50"/>
      <c r="J27" s="50"/>
      <c r="K27" s="51"/>
      <c r="L27" s="3"/>
      <c r="M27" s="3"/>
    </row>
    <row r="28" spans="1:13" x14ac:dyDescent="0.25">
      <c r="A28" s="12">
        <v>20</v>
      </c>
      <c r="B28" s="45"/>
      <c r="C28" s="11" t="str">
        <f>IF(B28="","",IF(AND(E28&gt;=kriteriji!$D$25,E28&lt;kriteriji!$E$25),1,IF(AND(E28&gt;=kriteriji!$F$25,E28&lt;kriteriji!$G$25),2,IF(AND(E28&gt;=kriteriji!$H$25,E28&lt;kriteriji!$I$25),3,IF(AND(E28&gt;=kriteriji!$J$25,E28&lt;kriteriji!$K$25),4,IF(AND(E28&gt;=kriteriji!$L$25,E28&lt;=kriteriji!$M$25),5,0))))))</f>
        <v/>
      </c>
      <c r="D28" s="50"/>
      <c r="E28" s="7">
        <f t="shared" si="0"/>
        <v>0</v>
      </c>
      <c r="F28" s="49"/>
      <c r="G28" s="50"/>
      <c r="H28" s="50"/>
      <c r="I28" s="50"/>
      <c r="J28" s="50"/>
      <c r="K28" s="51"/>
      <c r="L28" s="3"/>
      <c r="M28" s="3"/>
    </row>
    <row r="29" spans="1:13" x14ac:dyDescent="0.25">
      <c r="A29" s="12">
        <v>21</v>
      </c>
      <c r="B29" s="45"/>
      <c r="C29" s="11" t="str">
        <f>IF(B29="","",IF(AND(E29&gt;=kriteriji!$D$25,E29&lt;kriteriji!$E$25),1,IF(AND(E29&gt;=kriteriji!$F$25,E29&lt;kriteriji!$G$25),2,IF(AND(E29&gt;=kriteriji!$H$25,E29&lt;kriteriji!$I$25),3,IF(AND(E29&gt;=kriteriji!$J$25,E29&lt;kriteriji!$K$25),4,IF(AND(E29&gt;=kriteriji!$L$25,E29&lt;=kriteriji!$M$25),5,0))))))</f>
        <v/>
      </c>
      <c r="D29" s="50"/>
      <c r="E29" s="7">
        <f t="shared" si="0"/>
        <v>0</v>
      </c>
      <c r="F29" s="49"/>
      <c r="G29" s="50"/>
      <c r="H29" s="50"/>
      <c r="I29" s="50"/>
      <c r="J29" s="50"/>
      <c r="K29" s="51"/>
      <c r="L29" s="3"/>
      <c r="M29" s="3"/>
    </row>
    <row r="30" spans="1:13" x14ac:dyDescent="0.25">
      <c r="A30" s="12">
        <v>22</v>
      </c>
      <c r="B30" s="45"/>
      <c r="C30" s="11" t="str">
        <f>IF(B30="","",IF(AND(E30&gt;=kriteriji!$D$25,E30&lt;kriteriji!$E$25),1,IF(AND(E30&gt;=kriteriji!$F$25,E30&lt;kriteriji!$G$25),2,IF(AND(E30&gt;=kriteriji!$H$25,E30&lt;kriteriji!$I$25),3,IF(AND(E30&gt;=kriteriji!$J$25,E30&lt;kriteriji!$K$25),4,IF(AND(E30&gt;=kriteriji!$L$25,E30&lt;=kriteriji!$M$25),5,0))))))</f>
        <v/>
      </c>
      <c r="D30" s="50"/>
      <c r="E30" s="7">
        <f t="shared" si="0"/>
        <v>0</v>
      </c>
      <c r="F30" s="49"/>
      <c r="G30" s="50"/>
      <c r="H30" s="50"/>
      <c r="I30" s="50"/>
      <c r="J30" s="50"/>
      <c r="K30" s="51"/>
      <c r="L30" s="3"/>
      <c r="M30" s="3"/>
    </row>
    <row r="31" spans="1:13" x14ac:dyDescent="0.25">
      <c r="A31" s="12">
        <v>23</v>
      </c>
      <c r="B31" s="45"/>
      <c r="C31" s="11" t="str">
        <f>IF(B31="","",IF(AND(E31&gt;=kriteriji!$D$25,E31&lt;kriteriji!$E$25),1,IF(AND(E31&gt;=kriteriji!$F$25,E31&lt;kriteriji!$G$25),2,IF(AND(E31&gt;=kriteriji!$H$25,E31&lt;kriteriji!$I$25),3,IF(AND(E31&gt;=kriteriji!$J$25,E31&lt;kriteriji!$K$25),4,IF(AND(E31&gt;=kriteriji!$L$25,E31&lt;=kriteriji!$M$25),5,0))))))</f>
        <v/>
      </c>
      <c r="D31" s="50"/>
      <c r="E31" s="7">
        <f t="shared" si="0"/>
        <v>0</v>
      </c>
      <c r="F31" s="49"/>
      <c r="G31" s="50"/>
      <c r="H31" s="50"/>
      <c r="I31" s="50"/>
      <c r="J31" s="50"/>
      <c r="K31" s="51"/>
      <c r="L31" s="3"/>
      <c r="M31" s="3"/>
    </row>
    <row r="32" spans="1:13" x14ac:dyDescent="0.25">
      <c r="A32" s="12">
        <v>24</v>
      </c>
      <c r="B32" s="45"/>
      <c r="C32" s="11" t="str">
        <f>IF(B32="","",IF(AND(E32&gt;=kriteriji!$D$25,E32&lt;kriteriji!$E$25),1,IF(AND(E32&gt;=kriteriji!$F$25,E32&lt;kriteriji!$G$25),2,IF(AND(E32&gt;=kriteriji!$H$25,E32&lt;kriteriji!$I$25),3,IF(AND(E32&gt;=kriteriji!$J$25,E32&lt;kriteriji!$K$25),4,IF(AND(E32&gt;=kriteriji!$L$25,E32&lt;=kriteriji!$M$25),5,0))))))</f>
        <v/>
      </c>
      <c r="D32" s="50"/>
      <c r="E32" s="7">
        <f t="shared" si="0"/>
        <v>0</v>
      </c>
      <c r="F32" s="49"/>
      <c r="G32" s="50"/>
      <c r="H32" s="50"/>
      <c r="I32" s="50"/>
      <c r="J32" s="50"/>
      <c r="K32" s="51"/>
      <c r="L32" s="3"/>
      <c r="M32" s="3"/>
    </row>
    <row r="33" spans="1:13" x14ac:dyDescent="0.25">
      <c r="A33" s="12">
        <v>25</v>
      </c>
      <c r="B33" s="45"/>
      <c r="C33" s="11" t="str">
        <f>IF(B33="","",IF(AND(E33&gt;=kriteriji!$D$25,E33&lt;kriteriji!$E$25),1,IF(AND(E33&gt;=kriteriji!$F$25,E33&lt;kriteriji!$G$25),2,IF(AND(E33&gt;=kriteriji!$H$25,E33&lt;kriteriji!$I$25),3,IF(AND(E33&gt;=kriteriji!$J$25,E33&lt;kriteriji!$K$25),4,IF(AND(E33&gt;=kriteriji!$L$25,E33&lt;=kriteriji!$M$25),5,0))))))</f>
        <v/>
      </c>
      <c r="D33" s="50"/>
      <c r="E33" s="7">
        <f t="shared" si="0"/>
        <v>0</v>
      </c>
      <c r="F33" s="49"/>
      <c r="G33" s="50"/>
      <c r="H33" s="50"/>
      <c r="I33" s="50"/>
      <c r="J33" s="50"/>
      <c r="K33" s="51"/>
      <c r="L33" s="3"/>
      <c r="M33" s="3"/>
    </row>
    <row r="34" spans="1:13" x14ac:dyDescent="0.25">
      <c r="A34" s="12">
        <v>26</v>
      </c>
      <c r="B34" s="45"/>
      <c r="C34" s="11" t="str">
        <f>IF(B34="","",IF(AND(E34&gt;=kriteriji!$D$25,E34&lt;kriteriji!$E$25),1,IF(AND(E34&gt;=kriteriji!$F$25,E34&lt;kriteriji!$G$25),2,IF(AND(E34&gt;=kriteriji!$H$25,E34&lt;kriteriji!$I$25),3,IF(AND(E34&gt;=kriteriji!$J$25,E34&lt;kriteriji!$K$25),4,IF(AND(E34&gt;=kriteriji!$L$25,E34&lt;=kriteriji!$M$25),5,0))))))</f>
        <v/>
      </c>
      <c r="D34" s="50"/>
      <c r="E34" s="7">
        <f t="shared" si="0"/>
        <v>0</v>
      </c>
      <c r="F34" s="49"/>
      <c r="G34" s="50"/>
      <c r="H34" s="50"/>
      <c r="I34" s="50"/>
      <c r="J34" s="50"/>
      <c r="K34" s="51"/>
      <c r="L34" s="3"/>
      <c r="M34" s="3"/>
    </row>
    <row r="35" spans="1:13" x14ac:dyDescent="0.25">
      <c r="A35" s="12">
        <v>27</v>
      </c>
      <c r="B35" s="45"/>
      <c r="C35" s="11" t="str">
        <f>IF(B35="","",IF(AND(E35&gt;=kriteriji!$D$25,E35&lt;kriteriji!$E$25),1,IF(AND(E35&gt;=kriteriji!$F$25,E35&lt;kriteriji!$G$25),2,IF(AND(E35&gt;=kriteriji!$H$25,E35&lt;kriteriji!$I$25),3,IF(AND(E35&gt;=kriteriji!$J$25,E35&lt;kriteriji!$K$25),4,IF(AND(E35&gt;=kriteriji!$L$25,E35&lt;=kriteriji!$M$25),5,0))))))</f>
        <v/>
      </c>
      <c r="D35" s="50"/>
      <c r="E35" s="7">
        <f t="shared" si="0"/>
        <v>0</v>
      </c>
      <c r="F35" s="49"/>
      <c r="G35" s="50"/>
      <c r="H35" s="50"/>
      <c r="I35" s="50"/>
      <c r="J35" s="50"/>
      <c r="K35" s="51"/>
      <c r="L35" s="3"/>
      <c r="M35" s="3"/>
    </row>
    <row r="36" spans="1:13" x14ac:dyDescent="0.25">
      <c r="A36" s="12">
        <v>28</v>
      </c>
      <c r="B36" s="45"/>
      <c r="C36" s="11" t="str">
        <f>IF(B36="","",IF(AND(E36&gt;=kriteriji!$D$25,E36&lt;kriteriji!$E$25),1,IF(AND(E36&gt;=kriteriji!$F$25,E36&lt;kriteriji!$G$25),2,IF(AND(E36&gt;=kriteriji!$H$25,E36&lt;kriteriji!$I$25),3,IF(AND(E36&gt;=kriteriji!$J$25,E36&lt;kriteriji!$K$25),4,IF(AND(E36&gt;=kriteriji!$L$25,E36&lt;=kriteriji!$M$25),5,0))))))</f>
        <v/>
      </c>
      <c r="D36" s="50"/>
      <c r="E36" s="7">
        <f t="shared" si="0"/>
        <v>0</v>
      </c>
      <c r="F36" s="49"/>
      <c r="G36" s="50"/>
      <c r="H36" s="50"/>
      <c r="I36" s="50"/>
      <c r="J36" s="50"/>
      <c r="K36" s="51"/>
      <c r="L36" s="3"/>
      <c r="M36" s="3"/>
    </row>
    <row r="37" spans="1:13" x14ac:dyDescent="0.25">
      <c r="A37" s="12">
        <v>29</v>
      </c>
      <c r="B37" s="45"/>
      <c r="C37" s="11" t="str">
        <f>IF(B37="","",IF(AND(E37&gt;=kriteriji!$D$25,E37&lt;kriteriji!$E$25),1,IF(AND(E37&gt;=kriteriji!$F$25,E37&lt;kriteriji!$G$25),2,IF(AND(E37&gt;=kriteriji!$H$25,E37&lt;kriteriji!$I$25),3,IF(AND(E37&gt;=kriteriji!$J$25,E37&lt;kriteriji!$K$25),4,IF(AND(E37&gt;=kriteriji!$L$25,E37&lt;=kriteriji!$M$25),5,0))))))</f>
        <v/>
      </c>
      <c r="D37" s="50"/>
      <c r="E37" s="7">
        <f t="shared" si="0"/>
        <v>0</v>
      </c>
      <c r="F37" s="49"/>
      <c r="G37" s="50"/>
      <c r="H37" s="50"/>
      <c r="I37" s="50"/>
      <c r="J37" s="50"/>
      <c r="K37" s="51"/>
      <c r="L37" s="3"/>
      <c r="M37" s="3"/>
    </row>
    <row r="38" spans="1:13" ht="15.75" thickBot="1" x14ac:dyDescent="0.3">
      <c r="A38" s="10">
        <v>30</v>
      </c>
      <c r="B38" s="55"/>
      <c r="C38" s="56" t="str">
        <f>IF(B38="","",IF(AND(E38&gt;=kriteriji!$D$25,E38&lt;kriteriji!$E$25),1,IF(AND(E38&gt;=kriteriji!$F$25,E38&lt;kriteriji!$G$25),2,IF(AND(E38&gt;=kriteriji!$H$25,E38&lt;kriteriji!$I$25),3,IF(AND(E38&gt;=kriteriji!$J$25,E38&lt;kriteriji!$K$25),4,IF(AND(E38&gt;=kriteriji!$L$25,E38&lt;=kriteriji!$M$25),5,0))))))</f>
        <v/>
      </c>
      <c r="D38" s="57"/>
      <c r="E38" s="59">
        <f t="shared" si="0"/>
        <v>0</v>
      </c>
      <c r="F38" s="49"/>
      <c r="G38" s="50"/>
      <c r="H38" s="50"/>
      <c r="I38" s="50"/>
      <c r="J38" s="50"/>
      <c r="K38" s="51"/>
      <c r="L38" s="3"/>
      <c r="M38" s="3"/>
    </row>
    <row r="39" spans="1:13" ht="15.75" thickBot="1" x14ac:dyDescent="0.3">
      <c r="A39" s="4"/>
      <c r="B39" s="3"/>
      <c r="C39" s="3"/>
      <c r="D39" s="3"/>
      <c r="E39" s="63" t="s">
        <v>17</v>
      </c>
      <c r="F39" s="62" t="e">
        <f>SUM(F9:F38)/($D$47*F8)</f>
        <v>#DIV/0!</v>
      </c>
      <c r="G39" s="13" t="e">
        <f t="shared" ref="G39:K39" si="1">SUM(G9:G38)/($D$47*G8)</f>
        <v>#DIV/0!</v>
      </c>
      <c r="H39" s="13" t="e">
        <f t="shared" si="1"/>
        <v>#DIV/0!</v>
      </c>
      <c r="I39" s="13" t="e">
        <f t="shared" si="1"/>
        <v>#DIV/0!</v>
      </c>
      <c r="J39" s="13" t="e">
        <f t="shared" si="1"/>
        <v>#DIV/0!</v>
      </c>
      <c r="K39" s="14" t="e">
        <f t="shared" si="1"/>
        <v>#DIV/0!</v>
      </c>
      <c r="L39" s="3"/>
      <c r="M39" s="3"/>
    </row>
    <row r="40" spans="1:13" x14ac:dyDescent="0.25">
      <c r="K40" s="3"/>
      <c r="L40" s="3"/>
      <c r="M40" s="3"/>
    </row>
    <row r="41" spans="1:13" ht="15.75" thickBot="1" x14ac:dyDescent="0.3">
      <c r="G41" s="15"/>
      <c r="K41" s="3"/>
      <c r="L41" s="3"/>
      <c r="M41" s="3"/>
    </row>
    <row r="42" spans="1:13" ht="15.75" thickBot="1" x14ac:dyDescent="0.3">
      <c r="B42" s="67" t="s">
        <v>5</v>
      </c>
      <c r="C42" s="67"/>
      <c r="D42" s="42">
        <f>COUNTIF(C9:C38,1)</f>
        <v>0</v>
      </c>
      <c r="E42" s="44" t="e">
        <f>D42/$D$47</f>
        <v>#DIV/0!</v>
      </c>
      <c r="K42" s="3"/>
      <c r="L42" s="3"/>
      <c r="M42" s="3"/>
    </row>
    <row r="43" spans="1:13" ht="15.75" thickBot="1" x14ac:dyDescent="0.3">
      <c r="B43" s="67" t="s">
        <v>6</v>
      </c>
      <c r="C43" s="67"/>
      <c r="D43" s="42">
        <f>COUNTIF(C9:C38,2)</f>
        <v>0</v>
      </c>
      <c r="E43" s="44" t="e">
        <f t="shared" ref="E43:E46" si="2">D43/$D$47</f>
        <v>#DIV/0!</v>
      </c>
      <c r="K43" s="3"/>
      <c r="L43" s="3"/>
      <c r="M43" s="3"/>
    </row>
    <row r="44" spans="1:13" ht="15.75" thickBot="1" x14ac:dyDescent="0.3">
      <c r="B44" s="67" t="s">
        <v>7</v>
      </c>
      <c r="C44" s="67"/>
      <c r="D44" s="42">
        <f>COUNTIF(C9:C38,3)</f>
        <v>0</v>
      </c>
      <c r="E44" s="44" t="e">
        <f t="shared" si="2"/>
        <v>#DIV/0!</v>
      </c>
      <c r="K44" s="3"/>
      <c r="L44" s="3"/>
      <c r="M44" s="3"/>
    </row>
    <row r="45" spans="1:13" ht="15.75" thickBot="1" x14ac:dyDescent="0.3">
      <c r="B45" s="67" t="s">
        <v>8</v>
      </c>
      <c r="C45" s="67"/>
      <c r="D45" s="42">
        <f>COUNTIF(C9:C38,4)</f>
        <v>0</v>
      </c>
      <c r="E45" s="44" t="e">
        <f t="shared" si="2"/>
        <v>#DIV/0!</v>
      </c>
      <c r="G45" s="16"/>
      <c r="K45" s="3"/>
      <c r="L45" s="3"/>
      <c r="M45" s="3"/>
    </row>
    <row r="46" spans="1:13" ht="15.75" thickBot="1" x14ac:dyDescent="0.3">
      <c r="B46" s="67" t="s">
        <v>9</v>
      </c>
      <c r="C46" s="67"/>
      <c r="D46" s="42">
        <f>COUNTIF(C9:C38,5)</f>
        <v>0</v>
      </c>
      <c r="E46" s="44" t="e">
        <f t="shared" si="2"/>
        <v>#DIV/0!</v>
      </c>
      <c r="K46" s="3"/>
      <c r="L46" s="3"/>
      <c r="M46" s="3"/>
    </row>
    <row r="47" spans="1:13" ht="15.75" thickBot="1" x14ac:dyDescent="0.3">
      <c r="B47" s="68" t="s">
        <v>15</v>
      </c>
      <c r="C47" s="68"/>
      <c r="D47" s="42">
        <f>COUNTA(B9:B38)</f>
        <v>0</v>
      </c>
    </row>
    <row r="48" spans="1:13" ht="15.75" thickBot="1" x14ac:dyDescent="0.3">
      <c r="B48" s="65" t="s">
        <v>10</v>
      </c>
      <c r="C48" s="65"/>
      <c r="D48" s="43" t="e">
        <f>AVERAGE(C9:C38)</f>
        <v>#DIV/0!</v>
      </c>
    </row>
    <row r="50" spans="7:11" x14ac:dyDescent="0.25">
      <c r="G50" s="64"/>
      <c r="H50" s="64"/>
      <c r="I50" s="64"/>
      <c r="J50" s="64"/>
      <c r="K50" s="64"/>
    </row>
  </sheetData>
  <sheetProtection algorithmName="SHA-512" hashValue="hVhfd/m6MmVf4v5f728g9yNdwZIJCEPmKJSF4DROP7OMEYopJ3TSZRPAhLUgUYSRXOhs2poh+LgAzed78D4pMQ==" saltValue="CtkRc93bmuFwATbDF05UKg==" spinCount="100000" sheet="1" objects="1" scenarios="1" selectLockedCells="1"/>
  <sortState ref="A4:K41">
    <sortCondition ref="B8"/>
  </sortState>
  <mergeCells count="12">
    <mergeCell ref="A2:J2"/>
    <mergeCell ref="F6:K6"/>
    <mergeCell ref="B42:C42"/>
    <mergeCell ref="B48:C48"/>
    <mergeCell ref="A3:K3"/>
    <mergeCell ref="B43:C43"/>
    <mergeCell ref="B44:C44"/>
    <mergeCell ref="B45:C45"/>
    <mergeCell ref="B46:C46"/>
    <mergeCell ref="B47:C47"/>
    <mergeCell ref="A4:E4"/>
    <mergeCell ref="A5:B5"/>
  </mergeCells>
  <dataValidations count="1">
    <dataValidation type="decimal" allowBlank="1" showErrorMessage="1" errorTitle="Broj bodova!?" error="Broj bodova mora biti između 0 i maksimalnog broja!" sqref="E9:E38">
      <formula1>0</formula1>
      <formula2>$C$5</formula2>
    </dataValidation>
  </dataValidations>
  <pageMargins left="0.15748031496062992" right="0.15748031496062992" top="0.39370078740157483" bottom="0.39370078740157483" header="0.19685039370078741" footer="0.19685039370078741"/>
  <pageSetup paperSize="9" orientation="portrait" r:id="rId1"/>
  <headerFooter>
    <oddFooter>&amp;L&amp;"-,Italic"SMŠ "Zijah Dizdarević" Fojnica&amp;C&amp;"-,Italic"Autor datoteke: Mirnes Smajilović, prof.&amp;R&amp;"-,Italic"www.smsfojnica.com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F19" sqref="F19"/>
    </sheetView>
  </sheetViews>
  <sheetFormatPr defaultRowHeight="15" x14ac:dyDescent="0.25"/>
  <cols>
    <col min="1" max="16384" width="9.140625" style="18"/>
  </cols>
  <sheetData>
    <row r="1" spans="1:13" ht="15.75" thickBot="1" x14ac:dyDescent="0.3">
      <c r="A1" s="17" t="s">
        <v>11</v>
      </c>
      <c r="B1" s="75" t="s">
        <v>0</v>
      </c>
      <c r="C1" s="76"/>
      <c r="D1" s="75">
        <v>1</v>
      </c>
      <c r="E1" s="76"/>
      <c r="F1" s="75">
        <v>2</v>
      </c>
      <c r="G1" s="76"/>
      <c r="H1" s="75">
        <v>3</v>
      </c>
      <c r="I1" s="76"/>
      <c r="J1" s="75">
        <v>4</v>
      </c>
      <c r="K1" s="76"/>
      <c r="L1" s="75">
        <v>5</v>
      </c>
      <c r="M1" s="76"/>
    </row>
    <row r="2" spans="1:13" ht="15.75" thickBot="1" x14ac:dyDescent="0.3">
      <c r="A2" s="19">
        <v>1</v>
      </c>
      <c r="B2" s="20">
        <v>0</v>
      </c>
      <c r="C2" s="21">
        <v>30</v>
      </c>
      <c r="D2" s="22">
        <v>0</v>
      </c>
      <c r="E2" s="23">
        <v>20</v>
      </c>
      <c r="F2" s="22">
        <v>20</v>
      </c>
      <c r="G2" s="23">
        <v>35</v>
      </c>
      <c r="H2" s="22">
        <v>35</v>
      </c>
      <c r="I2" s="23">
        <v>55.000000000000007</v>
      </c>
      <c r="J2" s="22">
        <v>55.000000000000007</v>
      </c>
      <c r="K2" s="23">
        <v>85</v>
      </c>
      <c r="L2" s="22">
        <v>85</v>
      </c>
      <c r="M2" s="23">
        <v>100</v>
      </c>
    </row>
    <row r="3" spans="1:13" ht="15.75" thickBot="1" x14ac:dyDescent="0.3">
      <c r="A3" s="24">
        <v>2</v>
      </c>
      <c r="B3" s="25">
        <v>30</v>
      </c>
      <c r="C3" s="26">
        <v>40</v>
      </c>
      <c r="D3" s="27">
        <v>0</v>
      </c>
      <c r="E3" s="28">
        <v>25</v>
      </c>
      <c r="F3" s="27">
        <v>25</v>
      </c>
      <c r="G3" s="28">
        <v>40</v>
      </c>
      <c r="H3" s="27">
        <v>40</v>
      </c>
      <c r="I3" s="28">
        <v>60</v>
      </c>
      <c r="J3" s="27">
        <v>60</v>
      </c>
      <c r="K3" s="28">
        <v>85</v>
      </c>
      <c r="L3" s="27">
        <v>85</v>
      </c>
      <c r="M3" s="28">
        <v>100</v>
      </c>
    </row>
    <row r="4" spans="1:13" ht="15.75" thickBot="1" x14ac:dyDescent="0.3">
      <c r="A4" s="19">
        <v>3</v>
      </c>
      <c r="B4" s="20">
        <v>40</v>
      </c>
      <c r="C4" s="21">
        <v>50</v>
      </c>
      <c r="D4" s="22">
        <v>0</v>
      </c>
      <c r="E4" s="23">
        <v>30</v>
      </c>
      <c r="F4" s="22">
        <v>30</v>
      </c>
      <c r="G4" s="23">
        <v>45</v>
      </c>
      <c r="H4" s="22">
        <v>45</v>
      </c>
      <c r="I4" s="23">
        <v>65</v>
      </c>
      <c r="J4" s="22">
        <v>65</v>
      </c>
      <c r="K4" s="23">
        <v>85</v>
      </c>
      <c r="L4" s="22">
        <v>85</v>
      </c>
      <c r="M4" s="23">
        <v>100</v>
      </c>
    </row>
    <row r="5" spans="1:13" ht="15.75" thickBot="1" x14ac:dyDescent="0.3">
      <c r="A5" s="24">
        <v>4</v>
      </c>
      <c r="B5" s="25">
        <v>50</v>
      </c>
      <c r="C5" s="26">
        <v>60</v>
      </c>
      <c r="D5" s="27">
        <v>0</v>
      </c>
      <c r="E5" s="28">
        <v>35</v>
      </c>
      <c r="F5" s="27">
        <v>35</v>
      </c>
      <c r="G5" s="28">
        <v>50</v>
      </c>
      <c r="H5" s="27">
        <v>50</v>
      </c>
      <c r="I5" s="28">
        <v>70</v>
      </c>
      <c r="J5" s="27">
        <v>70</v>
      </c>
      <c r="K5" s="28">
        <v>85</v>
      </c>
      <c r="L5" s="27">
        <v>85</v>
      </c>
      <c r="M5" s="28">
        <v>100</v>
      </c>
    </row>
    <row r="6" spans="1:13" ht="15.75" thickBot="1" x14ac:dyDescent="0.3">
      <c r="A6" s="19">
        <v>5</v>
      </c>
      <c r="B6" s="20">
        <v>60</v>
      </c>
      <c r="C6" s="21">
        <v>75</v>
      </c>
      <c r="D6" s="22">
        <v>0</v>
      </c>
      <c r="E6" s="23">
        <v>40</v>
      </c>
      <c r="F6" s="22">
        <v>40</v>
      </c>
      <c r="G6" s="23">
        <v>55.000000000000007</v>
      </c>
      <c r="H6" s="22">
        <v>55.000000000000007</v>
      </c>
      <c r="I6" s="23">
        <v>75</v>
      </c>
      <c r="J6" s="22">
        <v>75</v>
      </c>
      <c r="K6" s="23">
        <v>90</v>
      </c>
      <c r="L6" s="22">
        <v>90</v>
      </c>
      <c r="M6" s="23">
        <v>100</v>
      </c>
    </row>
    <row r="7" spans="1:13" ht="15.75" thickBot="1" x14ac:dyDescent="0.3">
      <c r="A7" s="24">
        <v>6</v>
      </c>
      <c r="B7" s="25">
        <v>70</v>
      </c>
      <c r="C7" s="26">
        <v>80</v>
      </c>
      <c r="D7" s="27">
        <v>0</v>
      </c>
      <c r="E7" s="28">
        <v>45</v>
      </c>
      <c r="F7" s="27">
        <v>45</v>
      </c>
      <c r="G7" s="28">
        <v>60</v>
      </c>
      <c r="H7" s="27">
        <v>60</v>
      </c>
      <c r="I7" s="28">
        <v>75</v>
      </c>
      <c r="J7" s="27">
        <v>75</v>
      </c>
      <c r="K7" s="28">
        <v>90</v>
      </c>
      <c r="L7" s="27">
        <v>90</v>
      </c>
      <c r="M7" s="28">
        <v>100</v>
      </c>
    </row>
    <row r="8" spans="1:13" ht="15.75" thickBot="1" x14ac:dyDescent="0.3">
      <c r="A8" s="19">
        <v>7</v>
      </c>
      <c r="B8" s="20">
        <v>80</v>
      </c>
      <c r="C8" s="21">
        <v>100</v>
      </c>
      <c r="D8" s="22">
        <v>0</v>
      </c>
      <c r="E8" s="23">
        <v>50</v>
      </c>
      <c r="F8" s="22">
        <v>50</v>
      </c>
      <c r="G8" s="23">
        <v>65</v>
      </c>
      <c r="H8" s="22">
        <v>65</v>
      </c>
      <c r="I8" s="23">
        <v>80</v>
      </c>
      <c r="J8" s="22">
        <v>80</v>
      </c>
      <c r="K8" s="23">
        <v>95</v>
      </c>
      <c r="L8" s="22">
        <v>95</v>
      </c>
      <c r="M8" s="23">
        <v>100</v>
      </c>
    </row>
    <row r="9" spans="1:13" ht="15.75" thickBot="1" x14ac:dyDescent="0.3">
      <c r="A9" s="24">
        <v>8</v>
      </c>
      <c r="B9" s="25" t="s">
        <v>20</v>
      </c>
      <c r="C9" s="26" t="s">
        <v>20</v>
      </c>
      <c r="D9" s="40">
        <v>0</v>
      </c>
      <c r="E9" s="41">
        <v>25</v>
      </c>
      <c r="F9" s="40">
        <v>25</v>
      </c>
      <c r="G9" s="41">
        <v>50</v>
      </c>
      <c r="H9" s="40">
        <v>50</v>
      </c>
      <c r="I9" s="41">
        <v>75</v>
      </c>
      <c r="J9" s="40">
        <v>75</v>
      </c>
      <c r="K9" s="41">
        <v>88</v>
      </c>
      <c r="L9" s="40">
        <v>88</v>
      </c>
      <c r="M9" s="41">
        <v>100</v>
      </c>
    </row>
    <row r="10" spans="1:13" ht="15.75" thickBot="1" x14ac:dyDescent="0.3"/>
    <row r="11" spans="1:13" x14ac:dyDescent="0.25">
      <c r="A11" s="83" t="s">
        <v>22</v>
      </c>
      <c r="B11" s="84"/>
      <c r="C11" s="84"/>
      <c r="D11" s="84"/>
      <c r="E11" s="84"/>
      <c r="F11" s="29">
        <f>test!C5</f>
        <v>60</v>
      </c>
    </row>
    <row r="12" spans="1:13" x14ac:dyDescent="0.25">
      <c r="A12" s="85" t="s">
        <v>21</v>
      </c>
      <c r="B12" s="86"/>
      <c r="C12" s="86"/>
      <c r="D12" s="86"/>
      <c r="E12" s="86"/>
      <c r="F12" s="30">
        <f>test!D47</f>
        <v>0</v>
      </c>
    </row>
    <row r="13" spans="1:13" ht="15.75" thickBot="1" x14ac:dyDescent="0.3">
      <c r="A13" s="89" t="s">
        <v>12</v>
      </c>
      <c r="B13" s="90"/>
      <c r="C13" s="90"/>
      <c r="D13" s="90"/>
      <c r="E13" s="90"/>
      <c r="F13" s="31">
        <f>F11*F12</f>
        <v>0</v>
      </c>
    </row>
    <row r="14" spans="1:13" ht="15.75" thickBot="1" x14ac:dyDescent="0.3">
      <c r="A14" s="87" t="s">
        <v>13</v>
      </c>
      <c r="B14" s="88"/>
      <c r="C14" s="88"/>
      <c r="D14" s="88"/>
      <c r="E14" s="88"/>
      <c r="F14" s="32">
        <f>SUM(test!E9:E38)</f>
        <v>0</v>
      </c>
    </row>
    <row r="16" spans="1:13" ht="15.75" thickBot="1" x14ac:dyDescent="0.3"/>
    <row r="17" spans="1:13" x14ac:dyDescent="0.25">
      <c r="A17" s="83" t="s">
        <v>14</v>
      </c>
      <c r="B17" s="84"/>
      <c r="C17" s="84"/>
      <c r="D17" s="84"/>
      <c r="E17" s="84"/>
      <c r="F17" s="33" t="e">
        <f>(F14/F13)*100</f>
        <v>#DIV/0!</v>
      </c>
    </row>
    <row r="18" spans="1:13" x14ac:dyDescent="0.25">
      <c r="A18" s="85" t="s">
        <v>23</v>
      </c>
      <c r="B18" s="86"/>
      <c r="C18" s="86"/>
      <c r="D18" s="86"/>
      <c r="E18" s="86"/>
      <c r="F18" s="34" t="e">
        <f>IF(AND(F17&gt;=B2,F17&lt;C2),A2,IF(AND(F17&gt;=B3,F17&lt;C3),A3,IF(AND(F17&gt;=B4,F17&lt;C4),A4,IF(AND(F17&gt;=B5,F17&lt;C5),A5,IF(AND(F17&gt;=B6,F17&lt;C6),A6,IF(AND(F17&gt;=B7,F17&lt;C7),A7,IF(AND(F17&gt;=B8,F17&lt;=C8),A8,0)))))))</f>
        <v>#DIV/0!</v>
      </c>
    </row>
    <row r="19" spans="1:13" ht="15.75" thickBot="1" x14ac:dyDescent="0.3">
      <c r="A19" s="89" t="s">
        <v>24</v>
      </c>
      <c r="B19" s="90"/>
      <c r="C19" s="90"/>
      <c r="D19" s="90"/>
      <c r="E19" s="90"/>
      <c r="F19" s="39"/>
    </row>
    <row r="20" spans="1:13" ht="15.75" thickBot="1" x14ac:dyDescent="0.3">
      <c r="A20" s="87" t="s">
        <v>25</v>
      </c>
      <c r="B20" s="88"/>
      <c r="C20" s="88"/>
      <c r="D20" s="88"/>
      <c r="E20" s="88"/>
      <c r="F20" s="35" t="e">
        <f>IF(ISBLANK(F19),F18,F19)</f>
        <v>#DIV/0!</v>
      </c>
    </row>
    <row r="22" spans="1:13" ht="15.75" thickBot="1" x14ac:dyDescent="0.3"/>
    <row r="23" spans="1:13" ht="15.75" thickBot="1" x14ac:dyDescent="0.3">
      <c r="A23" s="17" t="s">
        <v>11</v>
      </c>
      <c r="B23" s="75" t="s">
        <v>0</v>
      </c>
      <c r="C23" s="76"/>
      <c r="D23" s="75">
        <v>1</v>
      </c>
      <c r="E23" s="76"/>
      <c r="F23" s="75">
        <v>2</v>
      </c>
      <c r="G23" s="76"/>
      <c r="H23" s="75">
        <v>3</v>
      </c>
      <c r="I23" s="76"/>
      <c r="J23" s="75">
        <v>4</v>
      </c>
      <c r="K23" s="76"/>
      <c r="L23" s="75">
        <v>5</v>
      </c>
      <c r="M23" s="76"/>
    </row>
    <row r="24" spans="1:13" ht="15.75" thickBot="1" x14ac:dyDescent="0.3">
      <c r="A24" s="77" t="e">
        <f>F20</f>
        <v>#DIV/0!</v>
      </c>
      <c r="B24" s="79" t="e">
        <f>INDEX(B2:C9,F20,1)</f>
        <v>#DIV/0!</v>
      </c>
      <c r="C24" s="81" t="e">
        <f>INDEX(B2:C9,F20,2)</f>
        <v>#DIV/0!</v>
      </c>
      <c r="D24" s="22" t="e">
        <f>INDEX(D2:M9,F20,1)</f>
        <v>#DIV/0!</v>
      </c>
      <c r="E24" s="23" t="e">
        <f>INDEX(D2:M9,F20,2)</f>
        <v>#DIV/0!</v>
      </c>
      <c r="F24" s="36" t="e">
        <f>INDEX(D2:M9,F20,3)</f>
        <v>#DIV/0!</v>
      </c>
      <c r="G24" s="37" t="e">
        <f>INDEX(D2:M9,F20,4)</f>
        <v>#DIV/0!</v>
      </c>
      <c r="H24" s="36" t="e">
        <f>INDEX(D2:M9,F20,5)</f>
        <v>#DIV/0!</v>
      </c>
      <c r="I24" s="37" t="e">
        <f>INDEX(D2:M9,F20,6)</f>
        <v>#DIV/0!</v>
      </c>
      <c r="J24" s="36" t="e">
        <f>INDEX(D2:M9,F20,7)</f>
        <v>#DIV/0!</v>
      </c>
      <c r="K24" s="37" t="e">
        <f>INDEX(D2:M9,F20,8)</f>
        <v>#DIV/0!</v>
      </c>
      <c r="L24" s="36" t="e">
        <f>INDEX(D2:M9,F20,9)</f>
        <v>#DIV/0!</v>
      </c>
      <c r="M24" s="37" t="e">
        <f>INDEX(D2:M9,F20,10)</f>
        <v>#DIV/0!</v>
      </c>
    </row>
    <row r="25" spans="1:13" ht="15.75" thickBot="1" x14ac:dyDescent="0.3">
      <c r="A25" s="78"/>
      <c r="B25" s="80"/>
      <c r="C25" s="82"/>
      <c r="D25" s="27">
        <v>0</v>
      </c>
      <c r="E25" s="38" t="e">
        <f t="shared" ref="E25:M25" si="0">ROUND((E24/100)*$F$11,0)</f>
        <v>#DIV/0!</v>
      </c>
      <c r="F25" s="27" t="e">
        <f t="shared" si="0"/>
        <v>#DIV/0!</v>
      </c>
      <c r="G25" s="28" t="e">
        <f t="shared" si="0"/>
        <v>#DIV/0!</v>
      </c>
      <c r="H25" s="27" t="e">
        <f t="shared" si="0"/>
        <v>#DIV/0!</v>
      </c>
      <c r="I25" s="28" t="e">
        <f t="shared" si="0"/>
        <v>#DIV/0!</v>
      </c>
      <c r="J25" s="27" t="e">
        <f t="shared" si="0"/>
        <v>#DIV/0!</v>
      </c>
      <c r="K25" s="28" t="e">
        <f t="shared" si="0"/>
        <v>#DIV/0!</v>
      </c>
      <c r="L25" s="27" t="e">
        <f t="shared" si="0"/>
        <v>#DIV/0!</v>
      </c>
      <c r="M25" s="28" t="e">
        <f t="shared" si="0"/>
        <v>#DIV/0!</v>
      </c>
    </row>
  </sheetData>
  <sheetProtection algorithmName="SHA-512" hashValue="nVUs5yur2MpQpJQMBF5DcXWbPA2nkKPtgyE65ve1A03SNnD4rs+t0nsf1ZEZ5qEUfEgpbe7ytWxUezj0wXAfpA==" saltValue="INCcvPjF/Rb8Zr79tFSFnQ==" spinCount="100000" sheet="1" objects="1" scenarios="1" selectLockedCells="1"/>
  <mergeCells count="23">
    <mergeCell ref="A19:E19"/>
    <mergeCell ref="L1:M1"/>
    <mergeCell ref="B1:C1"/>
    <mergeCell ref="D1:E1"/>
    <mergeCell ref="F1:G1"/>
    <mergeCell ref="H1:I1"/>
    <mergeCell ref="J1:K1"/>
    <mergeCell ref="L23:M23"/>
    <mergeCell ref="A24:A25"/>
    <mergeCell ref="B24:B25"/>
    <mergeCell ref="C24:C25"/>
    <mergeCell ref="A11:E11"/>
    <mergeCell ref="A12:E12"/>
    <mergeCell ref="A20:E20"/>
    <mergeCell ref="B23:C23"/>
    <mergeCell ref="D23:E23"/>
    <mergeCell ref="F23:G23"/>
    <mergeCell ref="H23:I23"/>
    <mergeCell ref="J23:K23"/>
    <mergeCell ref="A13:E13"/>
    <mergeCell ref="A14:E14"/>
    <mergeCell ref="A17:E17"/>
    <mergeCell ref="A18:E18"/>
  </mergeCells>
  <dataValidations count="1">
    <dataValidation type="whole" allowBlank="1" showErrorMessage="1" errorTitle="Kriterij" error="Broj kriterija mora biti između 1 i 7." sqref="F19">
      <formula1>1</formula1>
      <formula2>8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</vt:lpstr>
      <vt:lpstr>kriteriji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Hackman</dc:creator>
  <cp:lastModifiedBy>Hackman</cp:lastModifiedBy>
  <cp:lastPrinted>2017-01-02T02:37:17Z</cp:lastPrinted>
  <dcterms:created xsi:type="dcterms:W3CDTF">2014-10-19T19:32:09Z</dcterms:created>
  <dcterms:modified xsi:type="dcterms:W3CDTF">2017-01-02T02:39:16Z</dcterms:modified>
</cp:coreProperties>
</file>